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zliczenia\SPO\"/>
    </mc:Choice>
  </mc:AlternateContent>
  <xr:revisionPtr revIDLastSave="0" documentId="13_ncr:1_{826CC737-B54C-4FE9-98EA-6BA6A0AF4A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liczenie pożyczki" sheetId="4" r:id="rId1"/>
    <sheet name="Arkusz2" sheetId="2" r:id="rId2"/>
    <sheet name="Arkusz3" sheetId="3" r:id="rId3"/>
  </sheets>
  <definedNames>
    <definedName name="InstrumentFinansowy" localSheetId="0">Arkusz2!#REF!</definedName>
    <definedName name="InstrumentFinansowy">Arkusz2!#REF!</definedName>
    <definedName name="kontrola">Arkusz2!$C$2:$C$4</definedName>
    <definedName name="lista" localSheetId="1">Arkusz2!$A$3:$A$8</definedName>
    <definedName name="lista">Arkusz2!$A$3:$A$8</definedName>
    <definedName name="_xlnm.Print_Area" localSheetId="0">'rozliczenie pożyczki'!$A$1:$Q$62</definedName>
    <definedName name="rodzajP" localSheetId="0">'rozliczenie pożyczki'!$V$4:$V$6</definedName>
    <definedName name="rodzajP">#REF!</definedName>
    <definedName name="rodzajpożyczki" localSheetId="0">'rozliczenie pożyczki'!$S$3:$S$6</definedName>
    <definedName name="rodzajpożyczki">#REF!</definedName>
    <definedName name="WkładFF">Arkusz2!$A$2:$A$4</definedName>
    <definedName name="WkładWłasny">Arkusz2!$B$2:$B$4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3" i="4" l="1"/>
  <c r="N44" i="4"/>
  <c r="N7" i="4"/>
  <c r="M7" i="4"/>
  <c r="L7" i="4" s="1"/>
  <c r="M8" i="4"/>
  <c r="N50" i="4"/>
  <c r="N51" i="4"/>
  <c r="N40" i="4"/>
  <c r="N38" i="4"/>
  <c r="P12" i="4"/>
  <c r="P11" i="4"/>
  <c r="P10" i="4"/>
  <c r="P9" i="4"/>
  <c r="P8" i="4"/>
  <c r="P7" i="4"/>
  <c r="O7" i="4"/>
  <c r="O8" i="4"/>
  <c r="N52" i="4" l="1"/>
  <c r="L14" i="4"/>
  <c r="L16" i="4" s="1"/>
  <c r="N14" i="4"/>
  <c r="N45" i="4" l="1"/>
  <c r="N46" i="4" s="1"/>
  <c r="M9" i="4" l="1"/>
  <c r="L9" i="4" s="1"/>
  <c r="N9" i="4"/>
  <c r="O9" i="4"/>
  <c r="M10" i="4"/>
  <c r="N10" i="4"/>
  <c r="O10" i="4"/>
  <c r="M11" i="4"/>
  <c r="N11" i="4"/>
  <c r="O11" i="4"/>
  <c r="M12" i="4"/>
  <c r="N12" i="4"/>
  <c r="O12" i="4"/>
  <c r="L11" i="4" l="1"/>
  <c r="L10" i="4"/>
  <c r="L12" i="4"/>
  <c r="N39" i="4"/>
  <c r="N37" i="4"/>
  <c r="N35" i="4"/>
  <c r="N34" i="4" l="1"/>
  <c r="N58" i="4" l="1"/>
  <c r="N56" i="4"/>
  <c r="N8" i="4"/>
  <c r="L8" i="4" s="1"/>
  <c r="N36" i="4"/>
</calcChain>
</file>

<file path=xl/sharedStrings.xml><?xml version="1.0" encoding="utf-8"?>
<sst xmlns="http://schemas.openxmlformats.org/spreadsheetml/2006/main" count="85" uniqueCount="78">
  <si>
    <t>Lp.</t>
  </si>
  <si>
    <t>nr dokumentu</t>
  </si>
  <si>
    <t>wystawca</t>
  </si>
  <si>
    <t>data wystawienia</t>
  </si>
  <si>
    <t>rodzaj dokumentu</t>
  </si>
  <si>
    <t>metoda płatności</t>
  </si>
  <si>
    <t>data zapłaty</t>
  </si>
  <si>
    <t>kwota dokumentu</t>
  </si>
  <si>
    <t>netto</t>
  </si>
  <si>
    <t>brutto</t>
  </si>
  <si>
    <t>pozostało do rozliczenia</t>
  </si>
  <si>
    <t>związek zakupu z umową</t>
  </si>
  <si>
    <t>nr bieżącej transzy</t>
  </si>
  <si>
    <t>inwestycyjna</t>
  </si>
  <si>
    <t>obrotowa</t>
  </si>
  <si>
    <t>w tym: przelew KPFP</t>
  </si>
  <si>
    <t>refundacja</t>
  </si>
  <si>
    <t>zatwierdził</t>
  </si>
  <si>
    <t>ZESTAWIENIE DOKUMENTÓW</t>
  </si>
  <si>
    <t>ZMB</t>
  </si>
  <si>
    <t>zaliczka</t>
  </si>
  <si>
    <t>Rozliczenie zaliczki</t>
  </si>
  <si>
    <t>suma wypłaconych zaliczek</t>
  </si>
  <si>
    <t>Refundacja</t>
  </si>
  <si>
    <t>Zaliczka</t>
  </si>
  <si>
    <t>Przelew KPFP</t>
  </si>
  <si>
    <t>rozliczenie zaliczki</t>
  </si>
  <si>
    <t>w tym:</t>
  </si>
  <si>
    <r>
      <t xml:space="preserve">kwota </t>
    </r>
    <r>
      <rPr>
        <b/>
        <u/>
        <sz val="10"/>
        <color indexed="8"/>
        <rFont val="Calibri"/>
        <family val="2"/>
        <charset val="238"/>
      </rPr>
      <t>wypłacona</t>
    </r>
    <r>
      <rPr>
        <b/>
        <sz val="10"/>
        <color indexed="8"/>
        <rFont val="Calibri"/>
        <family val="2"/>
        <charset val="238"/>
      </rPr>
      <t xml:space="preserve">
w danej transzy</t>
    </r>
  </si>
  <si>
    <t>Część B2 - wypełniana przez KPFP</t>
  </si>
  <si>
    <t>Część B1 - wypełniana przez KPFP</t>
  </si>
  <si>
    <t>pozostało do wypłaty</t>
  </si>
  <si>
    <t>/</t>
  </si>
  <si>
    <t>ostateczne rozliczenie pożyczki</t>
  </si>
  <si>
    <t>(wypełnić przy ostatecznej wypłacie / rozliczeniu pożyczki)</t>
  </si>
  <si>
    <t>wkład własny wskazany w umowie</t>
  </si>
  <si>
    <t>Wkład własny</t>
  </si>
  <si>
    <t>rozliczenie wkładu własnego</t>
  </si>
  <si>
    <t>Część A</t>
  </si>
  <si>
    <t>wkład własny udokumentowany przez Pożyczkobiorcę</t>
  </si>
  <si>
    <t>RODZAJ WYDATKÓW</t>
  </si>
  <si>
    <t>KWOTA</t>
  </si>
  <si>
    <t>TRANSZA</t>
  </si>
  <si>
    <t xml:space="preserve">Płatności </t>
  </si>
  <si>
    <t>Uznana</t>
  </si>
  <si>
    <t>Inwestycja</t>
  </si>
  <si>
    <t>Obrotówka</t>
  </si>
  <si>
    <t>rozliczenie zaliczki w bieżącej transzy</t>
  </si>
  <si>
    <t>kwota</t>
  </si>
  <si>
    <t>rozliczenie dotychczas wypłaconych zaliczek</t>
  </si>
  <si>
    <t xml:space="preserve">suma </t>
  </si>
  <si>
    <t>BIEŻĄCA TRANSZA</t>
  </si>
  <si>
    <t>KONTROLA - rozliczenie WKŁADU WŁASNEGO</t>
  </si>
  <si>
    <t>suma
wypłaconych transz</t>
  </si>
  <si>
    <t>pozostało
do wypłaty</t>
  </si>
  <si>
    <t>nr transzy</t>
  </si>
  <si>
    <t>Data</t>
  </si>
  <si>
    <t>zweryfikował  / sporządził</t>
  </si>
  <si>
    <t>KONTROLA -  rozliczenie ZALICZEK</t>
  </si>
  <si>
    <t xml:space="preserve">nr umowy pożyczki </t>
  </si>
  <si>
    <t xml:space="preserve">pożyczkobiorca </t>
  </si>
  <si>
    <t xml:space="preserve">kwota pożyczki </t>
  </si>
  <si>
    <t xml:space="preserve">rodzaj pożyczki </t>
  </si>
  <si>
    <t xml:space="preserve">data wypłaty zgodnie z umową </t>
  </si>
  <si>
    <t xml:space="preserve">data ostatecznego rozliczenia/wypłaty </t>
  </si>
  <si>
    <t>1.</t>
  </si>
  <si>
    <t>wkład własny z umowy</t>
  </si>
  <si>
    <t>2.</t>
  </si>
  <si>
    <t>prowizja</t>
  </si>
  <si>
    <t>Prowizja</t>
  </si>
  <si>
    <t>3.</t>
  </si>
  <si>
    <t>4.</t>
  </si>
  <si>
    <t>5.</t>
  </si>
  <si>
    <t>KONTROLA - PROPORCJA WYPŁACONYCH TRANSZ</t>
  </si>
  <si>
    <r>
      <t>poprzednie transze narastająco (</t>
    </r>
    <r>
      <rPr>
        <b/>
        <u/>
        <sz val="10"/>
        <color indexed="8"/>
        <rFont val="Calibri"/>
        <family val="2"/>
        <charset val="238"/>
      </rPr>
      <t>wpisać ręcznie</t>
    </r>
    <r>
      <rPr>
        <sz val="10"/>
        <color indexed="8"/>
        <rFont val="Calibri"/>
        <family val="2"/>
        <charset val="238"/>
      </rPr>
      <t>)</t>
    </r>
  </si>
  <si>
    <t>suma wszystkich transz</t>
  </si>
  <si>
    <t>w tym prowizja</t>
  </si>
  <si>
    <t>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</si>
</sst>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</font>
    <font>
      <b/>
      <u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" fontId="5" fillId="0" borderId="0" xfId="0" applyNumberFormat="1" applyFont="1"/>
    <xf numFmtId="4" fontId="0" fillId="0" borderId="0" xfId="0" applyNumberFormat="1"/>
    <xf numFmtId="0" fontId="6" fillId="0" borderId="0" xfId="0" applyFont="1"/>
    <xf numFmtId="4" fontId="7" fillId="5" borderId="3" xfId="0" applyNumberFormat="1" applyFont="1" applyFill="1" applyBorder="1" applyAlignment="1">
      <alignment horizontal="right" vertical="center" wrapText="1"/>
    </xf>
    <xf numFmtId="4" fontId="0" fillId="0" borderId="4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" fontId="6" fillId="0" borderId="0" xfId="0" applyNumberFormat="1" applyFont="1"/>
    <xf numFmtId="0" fontId="0" fillId="0" borderId="2" xfId="0" applyBorder="1"/>
    <xf numFmtId="0" fontId="11" fillId="0" borderId="0" xfId="0" applyFont="1" applyAlignment="1">
      <alignment horizontal="right"/>
    </xf>
    <xf numFmtId="9" fontId="0" fillId="0" borderId="0" xfId="0" applyNumberFormat="1"/>
    <xf numFmtId="0" fontId="3" fillId="0" borderId="0" xfId="0" applyFont="1" applyAlignment="1">
      <alignment horizontal="center" vertical="center"/>
    </xf>
    <xf numFmtId="4" fontId="3" fillId="0" borderId="0" xfId="0" applyNumberFormat="1" applyFont="1"/>
    <xf numFmtId="4" fontId="7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vertical="center"/>
    </xf>
    <xf numFmtId="0" fontId="12" fillId="5" borderId="6" xfId="0" applyFont="1" applyFill="1" applyBorder="1" applyAlignment="1">
      <alignment vertical="center" wrapText="1"/>
    </xf>
    <xf numFmtId="0" fontId="12" fillId="5" borderId="7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/>
    <xf numFmtId="4" fontId="13" fillId="0" borderId="4" xfId="0" applyNumberFormat="1" applyFont="1" applyBorder="1" applyAlignment="1">
      <alignment vertical="center"/>
    </xf>
    <xf numFmtId="0" fontId="13" fillId="5" borderId="4" xfId="0" applyFont="1" applyFill="1" applyBorder="1" applyAlignment="1">
      <alignment horizontal="right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" fontId="6" fillId="2" borderId="3" xfId="0" applyNumberFormat="1" applyFont="1" applyFill="1" applyBorder="1"/>
    <xf numFmtId="0" fontId="17" fillId="0" borderId="0" xfId="0" applyFont="1"/>
    <xf numFmtId="0" fontId="13" fillId="5" borderId="0" xfId="0" applyFont="1" applyFill="1" applyAlignment="1">
      <alignment horizontal="center" vertical="center"/>
    </xf>
    <xf numFmtId="0" fontId="19" fillId="0" borderId="2" xfId="0" applyFont="1" applyBorder="1"/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13" fillId="5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 locked="0"/>
    </xf>
    <xf numFmtId="4" fontId="3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4" fontId="3" fillId="2" borderId="3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4" fontId="6" fillId="2" borderId="3" xfId="0" applyNumberFormat="1" applyFont="1" applyFill="1" applyBorder="1"/>
    <xf numFmtId="0" fontId="4" fillId="2" borderId="3" xfId="0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13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22" fillId="4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4" fontId="18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9" fontId="3" fillId="5" borderId="4" xfId="0" applyNumberFormat="1" applyFont="1" applyFill="1" applyBorder="1" applyAlignment="1">
      <alignment vertical="center"/>
    </xf>
    <xf numFmtId="4" fontId="0" fillId="4" borderId="4" xfId="0" applyNumberFormat="1" applyFill="1" applyBorder="1" applyAlignment="1">
      <alignment vertical="center"/>
    </xf>
    <xf numFmtId="0" fontId="13" fillId="5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 wrapText="1"/>
    </xf>
    <xf numFmtId="0" fontId="13" fillId="3" borderId="5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9" fontId="13" fillId="5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/>
    </xf>
    <xf numFmtId="0" fontId="18" fillId="4" borderId="12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14" fontId="0" fillId="2" borderId="4" xfId="0" applyNumberFormat="1" applyFill="1" applyBorder="1" applyAlignment="1">
      <alignment horizontal="left"/>
    </xf>
    <xf numFmtId="0" fontId="0" fillId="0" borderId="4" xfId="0" applyBorder="1" applyAlignment="1" applyProtection="1">
      <alignment horizontal="left" vertical="center" wrapText="1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9" fontId="13" fillId="5" borderId="4" xfId="1" applyFon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13" fillId="5" borderId="0" xfId="0" applyFont="1" applyFill="1" applyAlignment="1">
      <alignment horizontal="left" vertical="center"/>
    </xf>
  </cellXfs>
  <cellStyles count="2">
    <cellStyle name="Normalny" xfId="0" builtinId="0"/>
    <cellStyle name="Procentowy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535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8"/>
  <sheetViews>
    <sheetView tabSelected="1" view="pageBreakPreview" zoomScale="90" zoomScaleNormal="92" zoomScaleSheetLayoutView="90" workbookViewId="0">
      <selection activeCell="N27" sqref="N27"/>
    </sheetView>
  </sheetViews>
  <sheetFormatPr defaultRowHeight="15" x14ac:dyDescent="0.25"/>
  <cols>
    <col min="1" max="1" width="5.42578125" customWidth="1"/>
    <col min="2" max="2" width="18.7109375" customWidth="1"/>
    <col min="3" max="3" width="23" customWidth="1"/>
    <col min="4" max="4" width="36.85546875" customWidth="1"/>
    <col min="5" max="5" width="12.7109375" customWidth="1"/>
    <col min="6" max="6" width="15.7109375" customWidth="1"/>
    <col min="7" max="7" width="16.28515625" customWidth="1"/>
    <col min="8" max="9" width="14.28515625" customWidth="1"/>
    <col min="10" max="10" width="31.42578125" customWidth="1"/>
    <col min="11" max="11" width="12" customWidth="1"/>
    <col min="12" max="12" width="16.7109375" customWidth="1"/>
    <col min="13" max="16" width="17.85546875" customWidth="1"/>
    <col min="17" max="17" width="14.28515625" customWidth="1"/>
    <col min="18" max="18" width="28" customWidth="1"/>
    <col min="19" max="19" width="10.5703125" hidden="1" customWidth="1"/>
    <col min="20" max="20" width="10.140625" customWidth="1"/>
    <col min="22" max="22" width="13.28515625" hidden="1" customWidth="1"/>
  </cols>
  <sheetData>
    <row r="1" spans="1:22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9"/>
      <c r="O1" s="19"/>
      <c r="P1" s="19"/>
      <c r="Q1" s="19"/>
    </row>
    <row r="2" spans="1:22" ht="21" customHeight="1" x14ac:dyDescent="0.25">
      <c r="J2" s="48"/>
      <c r="K2" s="51" t="s">
        <v>30</v>
      </c>
      <c r="L2" s="43"/>
      <c r="M2" s="43"/>
      <c r="N2" s="43"/>
      <c r="O2" s="43"/>
      <c r="P2" s="43"/>
      <c r="Q2" s="19"/>
    </row>
    <row r="3" spans="1:22" ht="20.25" customHeight="1" thickBot="1" x14ac:dyDescent="0.3">
      <c r="A3" s="91"/>
      <c r="B3" s="91"/>
      <c r="C3" s="91"/>
      <c r="D3" s="91"/>
      <c r="E3" s="91"/>
      <c r="K3" s="49" t="s">
        <v>12</v>
      </c>
      <c r="S3" t="s">
        <v>19</v>
      </c>
    </row>
    <row r="4" spans="1:22" ht="25.5" customHeight="1" thickBot="1" x14ac:dyDescent="0.3">
      <c r="B4" s="8"/>
      <c r="C4" s="8"/>
      <c r="D4" s="8"/>
      <c r="J4" s="45"/>
      <c r="K4" s="39">
        <v>1</v>
      </c>
      <c r="L4" s="35" t="s">
        <v>28</v>
      </c>
      <c r="M4" s="50" t="s">
        <v>27</v>
      </c>
      <c r="V4" t="s">
        <v>13</v>
      </c>
    </row>
    <row r="5" spans="1:22" ht="13.5" customHeight="1" x14ac:dyDescent="0.25">
      <c r="B5" s="8"/>
      <c r="C5" s="8"/>
      <c r="D5" s="8"/>
      <c r="J5" s="47"/>
      <c r="K5" s="48"/>
      <c r="L5" s="35"/>
      <c r="M5" s="29"/>
    </row>
    <row r="6" spans="1:22" ht="18.75" customHeight="1" x14ac:dyDescent="0.25">
      <c r="C6" s="69" t="s">
        <v>59</v>
      </c>
      <c r="D6" s="103"/>
      <c r="E6" s="70"/>
      <c r="F6" s="70"/>
      <c r="G6" s="53"/>
      <c r="K6" s="49" t="s">
        <v>55</v>
      </c>
      <c r="L6" s="36"/>
      <c r="M6" s="13" t="s">
        <v>25</v>
      </c>
      <c r="N6" s="13" t="s">
        <v>23</v>
      </c>
      <c r="O6" s="13" t="s">
        <v>24</v>
      </c>
      <c r="P6" s="13" t="s">
        <v>69</v>
      </c>
      <c r="Q6" s="13" t="s">
        <v>56</v>
      </c>
      <c r="V6" t="s">
        <v>14</v>
      </c>
    </row>
    <row r="7" spans="1:22" ht="21" customHeight="1" x14ac:dyDescent="0.25">
      <c r="C7" s="27" t="s">
        <v>60</v>
      </c>
      <c r="D7" s="65"/>
      <c r="E7" s="72"/>
      <c r="F7" s="72"/>
      <c r="G7" s="53"/>
      <c r="J7" s="45"/>
      <c r="K7" s="40">
        <v>1</v>
      </c>
      <c r="L7" s="41">
        <f>SUM(M7:P7)</f>
        <v>0</v>
      </c>
      <c r="M7" s="41">
        <f>SUMIFS(K23:K29,L23:L29,K7,M23:M29,"przelew kpfp")</f>
        <v>0</v>
      </c>
      <c r="N7" s="41">
        <f>SUMIFS($K$24:$K$30,$L$24:$L$30,K7,$M$24:$M$30,"refundacja")</f>
        <v>0</v>
      </c>
      <c r="O7" s="41">
        <f>SUMIFS($K$24:$K$30,$L$24:$L$30,K7,$M$24:$M$30,"zaliczka")</f>
        <v>0</v>
      </c>
      <c r="P7" s="41">
        <f>SUMIFS($K$24:$K$30,$L$24:$L$30,K7,$M$24:$M$30,"prowizja")</f>
        <v>0</v>
      </c>
      <c r="Q7" s="62"/>
    </row>
    <row r="8" spans="1:22" ht="18.75" customHeight="1" x14ac:dyDescent="0.25">
      <c r="C8" s="27" t="s">
        <v>61</v>
      </c>
      <c r="D8" s="67"/>
      <c r="E8" s="74"/>
      <c r="F8" s="74"/>
      <c r="G8" s="54"/>
      <c r="J8" s="45"/>
      <c r="K8" s="40">
        <v>2</v>
      </c>
      <c r="L8" s="41">
        <f t="shared" ref="L8:L12" si="0">SUM(M8:P8)</f>
        <v>0</v>
      </c>
      <c r="M8" s="41">
        <f>SUMIFS(K24:K30,L24:L30,K8,M24:M30,"przelew kpfp")</f>
        <v>0</v>
      </c>
      <c r="N8" s="41">
        <f>SUMIFS($K$24:$K$30,$L$24:$L$30,K8,$M$24:$M$30,"refundacja")</f>
        <v>0</v>
      </c>
      <c r="O8" s="41">
        <f>SUMIFS($K$24:$K$30,$L$24:$L$30,K8,$M$24:$M$30,"zaliczka")</f>
        <v>0</v>
      </c>
      <c r="P8" s="41">
        <f>SUMIFS($K$24:$K$30,$L$24:$L$30,K8,$M$24:$M$30,"prowizja")</f>
        <v>0</v>
      </c>
      <c r="Q8" s="62"/>
    </row>
    <row r="9" spans="1:22" ht="18.75" customHeight="1" x14ac:dyDescent="0.25">
      <c r="C9" s="68" t="s">
        <v>62</v>
      </c>
      <c r="D9" s="64" t="s">
        <v>14</v>
      </c>
      <c r="E9" s="71"/>
      <c r="F9" s="71"/>
      <c r="G9" s="55"/>
      <c r="H9" s="8"/>
      <c r="I9" s="8"/>
      <c r="J9" s="45"/>
      <c r="K9" s="40">
        <v>3</v>
      </c>
      <c r="L9" s="41">
        <f t="shared" si="0"/>
        <v>0</v>
      </c>
      <c r="M9" s="41">
        <f>SUMIFS(K24:K30,L24:L30,K9,M24:M30,"przelew kpfp")</f>
        <v>0</v>
      </c>
      <c r="N9" s="41">
        <f>SUMIFS($K$24:$K$30,$L$24:$L$30,K9,$M$24:$M$30,"refundacja")</f>
        <v>0</v>
      </c>
      <c r="O9" s="41">
        <f>SUMIFS($K$24:$K$30,$L$24:$L$30,K9,$M$24:$M$30,"zaliczka")</f>
        <v>0</v>
      </c>
      <c r="P9" s="41">
        <f>SUMIFS($K$24:$K$30,$L$24:$L$30,K9,$M$24:$M$30,"prowizja")</f>
        <v>0</v>
      </c>
      <c r="Q9" s="62"/>
    </row>
    <row r="10" spans="1:22" s="9" customFormat="1" ht="18.75" customHeight="1" x14ac:dyDescent="0.25">
      <c r="C10" s="27" t="s">
        <v>63</v>
      </c>
      <c r="D10" s="65"/>
      <c r="E10" s="72"/>
      <c r="F10" s="72"/>
      <c r="G10" s="56"/>
      <c r="J10" s="45"/>
      <c r="K10" s="40">
        <v>4</v>
      </c>
      <c r="L10" s="41">
        <f t="shared" si="0"/>
        <v>0</v>
      </c>
      <c r="M10" s="41">
        <f>SUMIFS(K24:K30,L24:L30,K10,M24:M30,"przelew kpfp")</f>
        <v>0</v>
      </c>
      <c r="N10" s="41">
        <f>SUMIFS($K$24:$K$30,$L$24:$L$30,K10,$M$24:$M$30,"refundacja")</f>
        <v>0</v>
      </c>
      <c r="O10" s="41">
        <f>SUMIFS($K$24:$K$30,$L$24:$L$30,K10,$M$24:$M$30,"zaliczka")</f>
        <v>0</v>
      </c>
      <c r="P10" s="41">
        <f>SUMIFS($K$24:$K$30,$L$24:$L$30,K10,$M$24:$M$30,"prowizja")</f>
        <v>0</v>
      </c>
      <c r="Q10" s="62"/>
    </row>
    <row r="11" spans="1:22" s="9" customFormat="1" ht="18.75" customHeight="1" x14ac:dyDescent="0.25">
      <c r="C11" s="27" t="s">
        <v>64</v>
      </c>
      <c r="D11" s="65"/>
      <c r="E11" s="72"/>
      <c r="F11" s="72"/>
      <c r="G11" s="56"/>
      <c r="J11" s="45"/>
      <c r="K11" s="40">
        <v>5</v>
      </c>
      <c r="L11" s="41">
        <f t="shared" si="0"/>
        <v>0</v>
      </c>
      <c r="M11" s="41">
        <f>SUMIFS(K24:K30,L24:L30,K11,M24:M30,"przelew kpfp")</f>
        <v>0</v>
      </c>
      <c r="N11" s="41">
        <f>SUMIFS($K$24:$K$30,$L$24:$L$30,K11,$M$24:$M$30,"refundacja")</f>
        <v>0</v>
      </c>
      <c r="O11" s="41">
        <f>SUMIFS($K$24:$K$30,$L$24:$L$30,K11,$M$24:$M$30,"zaliczka")</f>
        <v>0</v>
      </c>
      <c r="P11" s="41">
        <f>SUMIFS($K$24:$K$30,$L$24:$L$30,K11,$M$24:$M$30,"prowizja")</f>
        <v>0</v>
      </c>
      <c r="Q11" s="62"/>
    </row>
    <row r="12" spans="1:22" s="9" customFormat="1" ht="18.75" customHeight="1" x14ac:dyDescent="0.25">
      <c r="C12" s="27" t="s">
        <v>66</v>
      </c>
      <c r="D12" s="66"/>
      <c r="E12" s="73"/>
      <c r="F12" s="73"/>
      <c r="G12" s="57"/>
      <c r="J12" s="45"/>
      <c r="K12" s="40">
        <v>6</v>
      </c>
      <c r="L12" s="41">
        <f t="shared" si="0"/>
        <v>0</v>
      </c>
      <c r="M12" s="41">
        <f>SUMIFS(K24:K30,L24:L30,K12,M24:M30,"przelew kpfp")</f>
        <v>0</v>
      </c>
      <c r="N12" s="41">
        <f>SUMIFS($K$24:$K$30,$L$24:$L$30,K12,$M$24:$M$30,"refundacja")</f>
        <v>0</v>
      </c>
      <c r="O12" s="41">
        <f>SUMIFS($K$24:$K$30,$L$24:$L$30,K12,$M$24:$M$30,"zaliczka")</f>
        <v>0</v>
      </c>
      <c r="P12" s="41">
        <f>SUMIFS($K$24:$K$30,$L$24:$L$30,K12,$M$24:$M$30,"prowizja")</f>
        <v>0</v>
      </c>
      <c r="Q12" s="62"/>
    </row>
    <row r="13" spans="1:22" s="9" customFormat="1" ht="15" customHeight="1" x14ac:dyDescent="0.2">
      <c r="J13" s="1"/>
      <c r="K13" s="2"/>
      <c r="L13" s="3"/>
      <c r="M13" s="3"/>
      <c r="N13" s="3"/>
      <c r="O13" s="3"/>
      <c r="Q13" s="3"/>
    </row>
    <row r="14" spans="1:22" ht="23.25" customHeight="1" x14ac:dyDescent="0.25">
      <c r="J14" s="45"/>
      <c r="K14" s="63" t="s">
        <v>53</v>
      </c>
      <c r="L14" s="59">
        <f>L7</f>
        <v>0</v>
      </c>
      <c r="M14" s="63" t="s">
        <v>76</v>
      </c>
      <c r="N14" s="59">
        <f>SUM(P7:P12)</f>
        <v>0</v>
      </c>
      <c r="O14" s="20"/>
      <c r="Q14" s="20"/>
    </row>
    <row r="15" spans="1:22" ht="15" customHeight="1" x14ac:dyDescent="0.25">
      <c r="A15" s="10"/>
      <c r="B15" s="10"/>
      <c r="C15" s="11"/>
      <c r="D15" s="11"/>
      <c r="J15" s="1"/>
      <c r="Q15" s="4"/>
    </row>
    <row r="16" spans="1:22" ht="23.25" customHeight="1" x14ac:dyDescent="0.25">
      <c r="A16" s="10"/>
      <c r="B16" s="10"/>
      <c r="C16" s="11"/>
      <c r="D16" s="11"/>
      <c r="J16" s="46"/>
      <c r="K16" s="63" t="s">
        <v>54</v>
      </c>
      <c r="L16" s="6">
        <f>D8-L14</f>
        <v>0</v>
      </c>
      <c r="M16" s="21"/>
      <c r="N16" s="21"/>
      <c r="O16" s="21"/>
      <c r="Q16" s="21"/>
    </row>
    <row r="17" spans="1:19" ht="13.5" customHeight="1" x14ac:dyDescent="0.25">
      <c r="A17" s="92"/>
      <c r="B17" s="92"/>
      <c r="C17" s="2"/>
      <c r="D17" s="2"/>
    </row>
    <row r="18" spans="1:19" ht="27" customHeight="1" x14ac:dyDescent="0.25">
      <c r="A18" s="93" t="s">
        <v>38</v>
      </c>
      <c r="B18" s="94"/>
      <c r="C18" s="94"/>
      <c r="D18" s="94"/>
      <c r="E18" s="94"/>
      <c r="F18" s="94"/>
      <c r="G18" s="94"/>
      <c r="H18" s="94"/>
      <c r="I18" s="94"/>
      <c r="J18" s="95"/>
      <c r="K18" s="32" t="s">
        <v>41</v>
      </c>
      <c r="L18" s="32" t="s">
        <v>42</v>
      </c>
      <c r="M18" s="25" t="s">
        <v>25</v>
      </c>
      <c r="N18" s="32" t="s">
        <v>40</v>
      </c>
      <c r="P18" s="23"/>
      <c r="Q18" s="22"/>
    </row>
    <row r="19" spans="1:19" s="12" customFormat="1" ht="21" customHeight="1" x14ac:dyDescent="0.25">
      <c r="A19" s="96" t="s">
        <v>0</v>
      </c>
      <c r="B19" s="96" t="s">
        <v>4</v>
      </c>
      <c r="C19" s="96" t="s">
        <v>1</v>
      </c>
      <c r="D19" s="96" t="s">
        <v>2</v>
      </c>
      <c r="E19" s="96" t="s">
        <v>3</v>
      </c>
      <c r="F19" s="96" t="s">
        <v>5</v>
      </c>
      <c r="G19" s="96" t="s">
        <v>6</v>
      </c>
      <c r="H19" s="96" t="s">
        <v>7</v>
      </c>
      <c r="I19" s="96"/>
      <c r="J19" s="96" t="s">
        <v>11</v>
      </c>
      <c r="K19" s="33" t="s">
        <v>43</v>
      </c>
      <c r="L19" s="26"/>
      <c r="M19" s="26" t="s">
        <v>23</v>
      </c>
      <c r="N19" s="33" t="s">
        <v>45</v>
      </c>
      <c r="P19" s="23"/>
      <c r="Q19" s="22"/>
    </row>
    <row r="20" spans="1:19" s="12" customFormat="1" ht="21" customHeight="1" x14ac:dyDescent="0.25">
      <c r="A20" s="96"/>
      <c r="B20" s="96"/>
      <c r="C20" s="96"/>
      <c r="D20" s="96"/>
      <c r="E20" s="96"/>
      <c r="F20" s="96"/>
      <c r="G20" s="96"/>
      <c r="H20" s="98" t="s">
        <v>8</v>
      </c>
      <c r="I20" s="98" t="s">
        <v>9</v>
      </c>
      <c r="J20" s="96"/>
      <c r="K20" s="33" t="s">
        <v>32</v>
      </c>
      <c r="L20" s="26"/>
      <c r="M20" s="26" t="s">
        <v>24</v>
      </c>
      <c r="N20" s="33" t="s">
        <v>32</v>
      </c>
      <c r="P20"/>
      <c r="Q20" s="22"/>
    </row>
    <row r="21" spans="1:19" s="12" customFormat="1" ht="21" customHeight="1" x14ac:dyDescent="0.25">
      <c r="A21" s="96"/>
      <c r="B21" s="96"/>
      <c r="C21" s="96"/>
      <c r="D21" s="96"/>
      <c r="E21" s="96"/>
      <c r="F21" s="96"/>
      <c r="G21" s="96"/>
      <c r="H21" s="99"/>
      <c r="I21" s="99"/>
      <c r="J21" s="96"/>
      <c r="K21" s="33" t="s">
        <v>44</v>
      </c>
      <c r="L21" s="26"/>
      <c r="M21" s="26" t="s">
        <v>69</v>
      </c>
      <c r="N21" s="33" t="s">
        <v>46</v>
      </c>
      <c r="P21"/>
      <c r="Q21" s="22"/>
    </row>
    <row r="22" spans="1:19" s="12" customFormat="1" ht="21" customHeight="1" x14ac:dyDescent="0.25">
      <c r="A22" s="97"/>
      <c r="B22" s="97"/>
      <c r="C22" s="97"/>
      <c r="D22" s="97"/>
      <c r="E22" s="97"/>
      <c r="F22" s="97"/>
      <c r="G22" s="97"/>
      <c r="H22" s="99"/>
      <c r="I22" s="99"/>
      <c r="J22" s="97"/>
      <c r="K22" s="33"/>
      <c r="L22" s="26"/>
      <c r="M22" s="26" t="s">
        <v>21</v>
      </c>
      <c r="N22" s="33"/>
      <c r="P22"/>
      <c r="Q22" s="22"/>
    </row>
    <row r="23" spans="1:19" ht="21" customHeight="1" x14ac:dyDescent="0.25">
      <c r="A23" s="97"/>
      <c r="B23" s="97"/>
      <c r="C23" s="97"/>
      <c r="D23" s="97"/>
      <c r="E23" s="97"/>
      <c r="F23" s="97"/>
      <c r="G23" s="97"/>
      <c r="H23" s="99"/>
      <c r="I23" s="99"/>
      <c r="J23" s="97"/>
      <c r="K23" s="33"/>
      <c r="L23" s="26"/>
      <c r="M23" s="26" t="s">
        <v>36</v>
      </c>
      <c r="N23" s="33"/>
      <c r="Q23" s="22"/>
    </row>
    <row r="24" spans="1:19" s="9" customFormat="1" ht="27.75" customHeight="1" x14ac:dyDescent="0.25">
      <c r="A24" s="104" t="s">
        <v>65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6"/>
      <c r="L24" s="107"/>
      <c r="M24" s="108"/>
      <c r="N24" s="109"/>
      <c r="P24"/>
    </row>
    <row r="25" spans="1:19" s="9" customFormat="1" ht="27.75" customHeight="1" x14ac:dyDescent="0.25">
      <c r="A25" s="104" t="s">
        <v>67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6"/>
      <c r="L25" s="107"/>
      <c r="M25" s="108"/>
      <c r="N25" s="109"/>
      <c r="P25"/>
    </row>
    <row r="26" spans="1:19" s="9" customFormat="1" ht="27.75" customHeight="1" x14ac:dyDescent="0.25">
      <c r="A26" s="104" t="s">
        <v>70</v>
      </c>
      <c r="B26" s="110"/>
      <c r="C26" s="110"/>
      <c r="D26" s="110"/>
      <c r="E26" s="111"/>
      <c r="F26" s="105"/>
      <c r="G26" s="112"/>
      <c r="H26" s="113"/>
      <c r="I26" s="113"/>
      <c r="J26" s="114"/>
      <c r="K26" s="106"/>
      <c r="L26" s="107"/>
      <c r="M26" s="108"/>
      <c r="N26" s="109"/>
      <c r="P26"/>
    </row>
    <row r="27" spans="1:19" s="9" customFormat="1" ht="27.75" customHeight="1" x14ac:dyDescent="0.25">
      <c r="A27" s="104" t="s">
        <v>71</v>
      </c>
      <c r="B27" s="110"/>
      <c r="C27" s="110"/>
      <c r="D27" s="110"/>
      <c r="E27" s="111"/>
      <c r="F27" s="105"/>
      <c r="G27" s="112"/>
      <c r="H27" s="113"/>
      <c r="I27" s="113"/>
      <c r="J27" s="114"/>
      <c r="K27" s="106"/>
      <c r="L27" s="107"/>
      <c r="M27" s="108"/>
      <c r="N27" s="109"/>
      <c r="P27"/>
    </row>
    <row r="28" spans="1:19" s="9" customFormat="1" ht="27.75" customHeight="1" x14ac:dyDescent="0.25">
      <c r="A28" s="104" t="s">
        <v>72</v>
      </c>
      <c r="B28" s="114"/>
      <c r="C28" s="110"/>
      <c r="D28" s="110"/>
      <c r="E28" s="111"/>
      <c r="F28" s="105"/>
      <c r="G28" s="112"/>
      <c r="H28" s="113"/>
      <c r="I28" s="113"/>
      <c r="J28" s="110"/>
      <c r="K28" s="106"/>
      <c r="L28" s="107"/>
      <c r="M28" s="108"/>
      <c r="N28" s="109"/>
      <c r="P28"/>
    </row>
    <row r="29" spans="1:19" s="9" customFormat="1" ht="27.75" customHeight="1" x14ac:dyDescent="0.25">
      <c r="A29" s="104" t="s">
        <v>77</v>
      </c>
      <c r="B29" s="110"/>
      <c r="C29" s="110"/>
      <c r="D29" s="110"/>
      <c r="E29" s="111"/>
      <c r="F29" s="105"/>
      <c r="G29" s="112"/>
      <c r="H29" s="113"/>
      <c r="I29" s="113"/>
      <c r="J29" s="114"/>
      <c r="K29" s="106"/>
      <c r="L29" s="107"/>
      <c r="M29" s="108"/>
      <c r="N29" s="109"/>
    </row>
    <row r="30" spans="1:19" x14ac:dyDescent="0.25">
      <c r="M30" s="42"/>
      <c r="O30" s="9"/>
      <c r="P30" s="9"/>
      <c r="Q30" s="9"/>
      <c r="R30" s="9"/>
      <c r="S30" s="9"/>
    </row>
    <row r="31" spans="1:19" ht="21" customHeight="1" x14ac:dyDescent="0.25">
      <c r="K31" s="117" t="s">
        <v>29</v>
      </c>
      <c r="L31" s="117"/>
      <c r="M31" s="117"/>
      <c r="N31" s="117"/>
      <c r="O31" s="9"/>
      <c r="P31" s="9"/>
      <c r="Q31" s="9"/>
      <c r="R31" s="9"/>
      <c r="S31" s="9"/>
    </row>
    <row r="32" spans="1:19" ht="15.75" customHeight="1" x14ac:dyDescent="0.25">
      <c r="K32" s="19"/>
      <c r="L32" s="19"/>
      <c r="M32" s="19"/>
      <c r="N32" s="19"/>
      <c r="O32" s="9"/>
      <c r="P32" s="9"/>
      <c r="Q32" s="9"/>
      <c r="R32" s="9"/>
      <c r="S32" s="9"/>
    </row>
    <row r="33" spans="2:19" ht="20.25" customHeight="1" x14ac:dyDescent="0.25">
      <c r="K33" s="100" t="s">
        <v>51</v>
      </c>
      <c r="L33" s="100"/>
      <c r="M33" s="100"/>
      <c r="N33" s="115">
        <v>1</v>
      </c>
      <c r="O33" s="9"/>
      <c r="P33" s="9"/>
      <c r="Q33" s="9"/>
      <c r="R33" s="9"/>
      <c r="S33" s="9"/>
    </row>
    <row r="34" spans="2:19" ht="19.5" customHeight="1" x14ac:dyDescent="0.25">
      <c r="C34" s="60" t="s">
        <v>57</v>
      </c>
      <c r="D34" s="16"/>
      <c r="E34" s="16"/>
      <c r="F34" s="16"/>
      <c r="G34" s="13"/>
      <c r="H34" s="4"/>
      <c r="I34" s="4"/>
      <c r="K34" s="83" t="s">
        <v>50</v>
      </c>
      <c r="L34" s="83"/>
      <c r="M34" s="84"/>
      <c r="N34" s="76">
        <f>SUMIF(L24:L31,K4,K24:K31)-N38-N39</f>
        <v>0</v>
      </c>
      <c r="O34" s="9"/>
      <c r="P34" s="9"/>
      <c r="Q34" s="9"/>
      <c r="R34" s="9"/>
      <c r="S34" s="9"/>
    </row>
    <row r="35" spans="2:19" ht="18.75" customHeight="1" x14ac:dyDescent="0.25">
      <c r="B35" s="14"/>
      <c r="G35" s="13"/>
      <c r="H35" s="4"/>
      <c r="I35" s="4"/>
      <c r="K35" s="81" t="s">
        <v>15</v>
      </c>
      <c r="L35" s="81"/>
      <c r="M35" s="82"/>
      <c r="N35" s="77">
        <f>SUMIFS(K24:K30,L24:L30,K4,M24:M30,"przelew KPFP")</f>
        <v>0</v>
      </c>
      <c r="Q35" s="24"/>
      <c r="R35" s="5"/>
    </row>
    <row r="36" spans="2:19" ht="18.75" customHeight="1" x14ac:dyDescent="0.25">
      <c r="B36" s="14"/>
      <c r="K36" s="81" t="s">
        <v>16</v>
      </c>
      <c r="L36" s="81"/>
      <c r="M36" s="82"/>
      <c r="N36" s="77">
        <f>SUMIFS(K24:K30,L24:L30,K4,M24:M30,"refundacja")</f>
        <v>0</v>
      </c>
      <c r="Q36" s="24"/>
      <c r="R36" s="5"/>
    </row>
    <row r="37" spans="2:19" ht="18.75" customHeight="1" x14ac:dyDescent="0.25">
      <c r="B37" s="14"/>
      <c r="K37" s="81" t="s">
        <v>20</v>
      </c>
      <c r="L37" s="81"/>
      <c r="M37" s="82"/>
      <c r="N37" s="77">
        <f>SUMIFS(K24:K30,L24:L30,K4,M24:M30,"zaliczka")</f>
        <v>0</v>
      </c>
      <c r="Q37" s="24"/>
      <c r="R37" s="5"/>
    </row>
    <row r="38" spans="2:19" ht="18.75" customHeight="1" x14ac:dyDescent="0.25">
      <c r="B38" s="14"/>
      <c r="K38" s="81" t="s">
        <v>26</v>
      </c>
      <c r="L38" s="81"/>
      <c r="M38" s="82"/>
      <c r="N38" s="77">
        <f>SUMIFS(K24:K30,L24:L30,K4,M24:M30,"rozliczenie zaliczki")</f>
        <v>0</v>
      </c>
      <c r="Q38" s="24"/>
      <c r="R38" s="5"/>
    </row>
    <row r="39" spans="2:19" ht="18.75" customHeight="1" x14ac:dyDescent="0.25">
      <c r="B39" s="14"/>
      <c r="C39" s="60" t="s">
        <v>17</v>
      </c>
      <c r="D39" s="16"/>
      <c r="E39" s="16"/>
      <c r="F39" s="16"/>
      <c r="K39" s="87" t="s">
        <v>37</v>
      </c>
      <c r="L39" s="87"/>
      <c r="M39" s="88"/>
      <c r="N39" s="77">
        <f>SUMIFS(K24:K30,L24:L30,K4,M24:M30,"wkład własny")</f>
        <v>0</v>
      </c>
      <c r="Q39" s="24"/>
      <c r="R39" s="5"/>
    </row>
    <row r="40" spans="2:19" ht="18.75" customHeight="1" x14ac:dyDescent="0.25">
      <c r="B40" s="14"/>
      <c r="C40" s="60"/>
      <c r="K40" s="102" t="s">
        <v>68</v>
      </c>
      <c r="L40" s="102"/>
      <c r="M40" s="102"/>
      <c r="N40" s="77">
        <f>SUMIFS(K24:K30,L24:L30,K4,M24:M30,"prowizja")</f>
        <v>0</v>
      </c>
      <c r="Q40" s="24"/>
      <c r="R40" s="5"/>
    </row>
    <row r="41" spans="2:19" ht="15.75" x14ac:dyDescent="0.25">
      <c r="B41" s="17"/>
      <c r="M41" s="27"/>
      <c r="N41" s="15"/>
      <c r="P41" s="15"/>
      <c r="Q41" s="15"/>
      <c r="R41" s="5"/>
    </row>
    <row r="42" spans="2:19" ht="23.25" customHeight="1" x14ac:dyDescent="0.25">
      <c r="B42" s="17"/>
      <c r="I42" s="28"/>
      <c r="K42" s="85" t="s">
        <v>58</v>
      </c>
      <c r="L42" s="85"/>
      <c r="M42" s="85"/>
      <c r="N42" s="31" t="s">
        <v>48</v>
      </c>
      <c r="P42" s="34"/>
      <c r="Q42" s="15"/>
      <c r="R42" s="5"/>
    </row>
    <row r="43" spans="2:19" ht="15.75" x14ac:dyDescent="0.25">
      <c r="B43" s="14"/>
      <c r="I43" s="28"/>
      <c r="K43" s="81" t="s">
        <v>22</v>
      </c>
      <c r="L43" s="81"/>
      <c r="M43" s="81"/>
      <c r="N43" s="7">
        <f>SUMIFS(K24:K30,L24:L30,K3,M24:M30,"zaliczka")</f>
        <v>0</v>
      </c>
      <c r="P43" s="24"/>
      <c r="Q43" s="15"/>
      <c r="R43" s="5"/>
    </row>
    <row r="44" spans="2:19" ht="15.75" customHeight="1" x14ac:dyDescent="0.25">
      <c r="B44" s="14"/>
      <c r="H44" s="28"/>
      <c r="I44" s="28"/>
      <c r="K44" s="81" t="s">
        <v>47</v>
      </c>
      <c r="L44" s="81"/>
      <c r="M44" s="81"/>
      <c r="N44" s="7">
        <f>SUMIFS(K24:K30,L24:L30,K4,M24:M30,"rozliczenie zaliczki")</f>
        <v>0</v>
      </c>
      <c r="P44" s="24"/>
      <c r="Q44" s="15"/>
      <c r="R44" s="5"/>
    </row>
    <row r="45" spans="2:19" ht="15.75" customHeight="1" x14ac:dyDescent="0.25">
      <c r="B45" s="14"/>
      <c r="H45" s="28"/>
      <c r="I45" s="28"/>
      <c r="K45" s="81" t="s">
        <v>49</v>
      </c>
      <c r="L45" s="81"/>
      <c r="M45" s="81"/>
      <c r="N45" s="7">
        <f>SUMIF(M24:M30,"rozliczenie zaliczki",K24:K30)</f>
        <v>0</v>
      </c>
      <c r="P45" s="24"/>
      <c r="Q45" s="15"/>
      <c r="R45" s="5"/>
    </row>
    <row r="46" spans="2:19" ht="15.75" x14ac:dyDescent="0.25">
      <c r="C46" s="61" t="s">
        <v>33</v>
      </c>
      <c r="D46" s="44"/>
      <c r="E46" s="44"/>
      <c r="F46" s="44"/>
      <c r="I46" s="28"/>
      <c r="K46" s="86" t="s">
        <v>10</v>
      </c>
      <c r="L46" s="86"/>
      <c r="M46" s="86"/>
      <c r="N46" s="37">
        <f>N43-N45</f>
        <v>0</v>
      </c>
      <c r="P46" s="24"/>
      <c r="Q46" s="15"/>
      <c r="R46" s="5"/>
    </row>
    <row r="47" spans="2:19" ht="15.75" x14ac:dyDescent="0.25">
      <c r="B47" s="89" t="s">
        <v>34</v>
      </c>
      <c r="C47" s="89"/>
      <c r="D47" s="89"/>
      <c r="E47" s="89"/>
      <c r="F47" s="89"/>
      <c r="K47" s="58"/>
      <c r="L47" s="58"/>
      <c r="M47" s="27"/>
      <c r="N47" s="15"/>
      <c r="P47" s="15"/>
      <c r="Q47" s="15"/>
      <c r="R47" s="5"/>
    </row>
    <row r="48" spans="2:19" ht="15.75" x14ac:dyDescent="0.25">
      <c r="B48" s="75"/>
      <c r="C48" s="75"/>
      <c r="D48" s="75"/>
      <c r="E48" s="75"/>
      <c r="F48" s="75"/>
      <c r="K48" s="58"/>
      <c r="L48" s="58"/>
      <c r="M48" s="27"/>
      <c r="N48" s="15"/>
      <c r="P48" s="15"/>
      <c r="Q48" s="15"/>
      <c r="R48" s="5"/>
    </row>
    <row r="49" spans="2:18" ht="15.75" x14ac:dyDescent="0.25">
      <c r="B49" s="75"/>
      <c r="C49" s="75"/>
      <c r="D49" s="75"/>
      <c r="E49" s="75"/>
      <c r="F49" s="75"/>
      <c r="K49" s="85" t="s">
        <v>52</v>
      </c>
      <c r="L49" s="85"/>
      <c r="M49" s="85"/>
      <c r="N49" s="38"/>
      <c r="P49" s="34"/>
      <c r="Q49" s="15"/>
      <c r="R49" s="5"/>
    </row>
    <row r="50" spans="2:18" ht="15.75" x14ac:dyDescent="0.25">
      <c r="B50" s="75"/>
      <c r="C50" s="75"/>
      <c r="D50" s="75"/>
      <c r="E50" s="75"/>
      <c r="F50" s="75"/>
      <c r="K50" s="81" t="s">
        <v>35</v>
      </c>
      <c r="L50" s="81"/>
      <c r="M50" s="81"/>
      <c r="N50" s="7">
        <f>D12</f>
        <v>0</v>
      </c>
      <c r="P50" s="24"/>
      <c r="Q50" s="15"/>
      <c r="R50" s="5"/>
    </row>
    <row r="51" spans="2:18" ht="15.75" x14ac:dyDescent="0.25">
      <c r="B51" s="75"/>
      <c r="C51" s="75"/>
      <c r="D51" s="75"/>
      <c r="E51" s="75"/>
      <c r="F51" s="75"/>
      <c r="K51" s="81" t="s">
        <v>39</v>
      </c>
      <c r="L51" s="81"/>
      <c r="M51" s="81"/>
      <c r="N51" s="7">
        <f>SUMIF(M24:M30,"wkład własny",K24:K30)</f>
        <v>0</v>
      </c>
      <c r="P51" s="24"/>
      <c r="Q51" s="15"/>
      <c r="R51" s="5"/>
    </row>
    <row r="52" spans="2:18" ht="15.75" x14ac:dyDescent="0.25">
      <c r="B52" s="75"/>
      <c r="C52" s="75"/>
      <c r="D52" s="75"/>
      <c r="E52" s="75"/>
      <c r="F52" s="75"/>
      <c r="K52" s="86" t="s">
        <v>10</v>
      </c>
      <c r="L52" s="86"/>
      <c r="M52" s="86"/>
      <c r="N52" s="37">
        <f>N50-N51</f>
        <v>0</v>
      </c>
      <c r="O52" s="24"/>
      <c r="P52" s="24"/>
      <c r="Q52" s="15"/>
      <c r="R52" s="5"/>
    </row>
    <row r="53" spans="2:18" ht="21.75" customHeight="1" x14ac:dyDescent="0.25">
      <c r="B53" s="14"/>
      <c r="K53" s="58"/>
      <c r="L53" s="58"/>
      <c r="M53" s="27"/>
      <c r="N53" s="15"/>
      <c r="O53" s="15"/>
      <c r="P53" s="15"/>
      <c r="Q53" s="15"/>
      <c r="R53" s="5"/>
    </row>
    <row r="54" spans="2:18" ht="21.75" customHeight="1" x14ac:dyDescent="0.25">
      <c r="B54" s="14"/>
      <c r="K54" s="85" t="s">
        <v>73</v>
      </c>
      <c r="L54" s="85"/>
      <c r="M54" s="85"/>
      <c r="N54" s="78">
        <v>1</v>
      </c>
      <c r="O54" s="15"/>
      <c r="P54" s="15"/>
      <c r="Q54" s="15"/>
      <c r="R54" s="5"/>
    </row>
    <row r="55" spans="2:18" ht="21.75" customHeight="1" x14ac:dyDescent="0.25">
      <c r="B55" s="14"/>
      <c r="K55" s="81" t="s">
        <v>74</v>
      </c>
      <c r="L55" s="81"/>
      <c r="M55" s="81"/>
      <c r="N55" s="116"/>
      <c r="O55" s="15"/>
      <c r="P55" s="15"/>
      <c r="Q55" s="15"/>
      <c r="R55" s="5"/>
    </row>
    <row r="56" spans="2:18" ht="21.75" customHeight="1" x14ac:dyDescent="0.25">
      <c r="B56" s="14"/>
      <c r="K56" s="101" t="s">
        <v>75</v>
      </c>
      <c r="L56" s="101"/>
      <c r="M56" s="101"/>
      <c r="N56" s="79">
        <f>N55+N34</f>
        <v>0</v>
      </c>
      <c r="O56" s="15"/>
      <c r="P56" s="15"/>
      <c r="Q56" s="15"/>
      <c r="R56" s="5"/>
    </row>
    <row r="57" spans="2:18" ht="15.75" x14ac:dyDescent="0.25">
      <c r="B57" s="14"/>
      <c r="K57" s="58"/>
      <c r="L57" s="58"/>
      <c r="M57" s="52"/>
      <c r="N57" s="5"/>
      <c r="O57" s="5"/>
      <c r="P57" s="5"/>
      <c r="Q57" s="15"/>
      <c r="R57" s="5"/>
    </row>
    <row r="58" spans="2:18" ht="25.5" customHeight="1" x14ac:dyDescent="0.25">
      <c r="K58" s="80" t="s">
        <v>31</v>
      </c>
      <c r="L58" s="80"/>
      <c r="M58" s="80"/>
      <c r="N58" s="30">
        <f>D8-N56</f>
        <v>0</v>
      </c>
      <c r="Q58" s="5"/>
      <c r="R58" s="5"/>
    </row>
  </sheetData>
  <sheetProtection formatCells="0" formatColumns="0" formatRows="0"/>
  <mergeCells count="38">
    <mergeCell ref="K56:M56"/>
    <mergeCell ref="K54:M54"/>
    <mergeCell ref="K55:M55"/>
    <mergeCell ref="H19:I19"/>
    <mergeCell ref="J19:J23"/>
    <mergeCell ref="H20:H23"/>
    <mergeCell ref="K40:M40"/>
    <mergeCell ref="K37:M37"/>
    <mergeCell ref="K50:M50"/>
    <mergeCell ref="K46:M46"/>
    <mergeCell ref="K31:N31"/>
    <mergeCell ref="B47:F47"/>
    <mergeCell ref="A1:M1"/>
    <mergeCell ref="A3:E3"/>
    <mergeCell ref="A17:B17"/>
    <mergeCell ref="A18:J18"/>
    <mergeCell ref="A19:A23"/>
    <mergeCell ref="B19:B23"/>
    <mergeCell ref="C19:C23"/>
    <mergeCell ref="D19:D23"/>
    <mergeCell ref="E19:E23"/>
    <mergeCell ref="I20:I23"/>
    <mergeCell ref="K33:M33"/>
    <mergeCell ref="F19:F23"/>
    <mergeCell ref="G19:G23"/>
    <mergeCell ref="K58:M58"/>
    <mergeCell ref="K35:M35"/>
    <mergeCell ref="K34:M34"/>
    <mergeCell ref="K45:M45"/>
    <mergeCell ref="K43:M43"/>
    <mergeCell ref="K38:M38"/>
    <mergeCell ref="K36:M36"/>
    <mergeCell ref="K42:M42"/>
    <mergeCell ref="K52:M52"/>
    <mergeCell ref="K51:M51"/>
    <mergeCell ref="K49:M49"/>
    <mergeCell ref="K44:M44"/>
    <mergeCell ref="K39:M39"/>
  </mergeCells>
  <phoneticPr fontId="23" type="noConversion"/>
  <conditionalFormatting sqref="N58">
    <cfRule type="cellIs" dxfId="7" priority="10" operator="lessThan">
      <formula>0</formula>
    </cfRule>
    <cfRule type="cellIs" dxfId="6" priority="18" operator="lessThan">
      <formula>0</formula>
    </cfRule>
  </conditionalFormatting>
  <conditionalFormatting sqref="C53:C1048576 C35:C38 D46 D34 C1:C5 C41:C45 C13:C23 C30:C33">
    <cfRule type="duplicateValues" dxfId="5" priority="17"/>
  </conditionalFormatting>
  <conditionalFormatting sqref="D53:D1048576 D35:D38 D1:D5 D41:D45 E34:F34 E46:F46 D13:D23 D26:D33">
    <cfRule type="duplicateValues" dxfId="4" priority="15"/>
  </conditionalFormatting>
  <conditionalFormatting sqref="D39:D40">
    <cfRule type="duplicateValues" dxfId="3" priority="8"/>
  </conditionalFormatting>
  <conditionalFormatting sqref="E39:F40">
    <cfRule type="duplicateValues" dxfId="2" priority="7"/>
  </conditionalFormatting>
  <conditionalFormatting sqref="N56">
    <cfRule type="cellIs" dxfId="1" priority="1" stopIfTrue="1" operator="notEqual">
      <formula>$L$14</formula>
    </cfRule>
  </conditionalFormatting>
  <conditionalFormatting sqref="H26:H1048576 H1:H20">
    <cfRule type="duplicateValues" dxfId="0" priority="28"/>
  </conditionalFormatting>
  <dataValidations count="1">
    <dataValidation allowBlank="1" showInputMessage="1" showErrorMessage="1" promptTitle="wybierz z listy" sqref="G9" xr:uid="{00000000-0002-0000-0000-000002000000}"/>
  </dataValidations>
  <pageMargins left="0" right="0" top="0" bottom="0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"/>
  <sheetViews>
    <sheetView workbookViewId="0">
      <selection activeCell="E38" sqref="E38"/>
    </sheetView>
  </sheetViews>
  <sheetFormatPr defaultRowHeight="15" x14ac:dyDescent="0.25"/>
  <cols>
    <col min="3" max="3" width="8.7109375" customWidth="1"/>
  </cols>
  <sheetData>
    <row r="2" spans="1:2" x14ac:dyDescent="0.25">
      <c r="A2" s="18"/>
      <c r="B2" s="18"/>
    </row>
    <row r="3" spans="1:2" x14ac:dyDescent="0.25">
      <c r="A3" s="18"/>
      <c r="B3" s="18"/>
    </row>
    <row r="4" spans="1:2" x14ac:dyDescent="0.25">
      <c r="A4" s="18"/>
      <c r="B4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8</vt:i4>
      </vt:variant>
    </vt:vector>
  </HeadingPairs>
  <TitlesOfParts>
    <vt:vector size="11" baseType="lpstr">
      <vt:lpstr>rozliczenie pożyczki</vt:lpstr>
      <vt:lpstr>Arkusz2</vt:lpstr>
      <vt:lpstr>Arkusz3</vt:lpstr>
      <vt:lpstr>kontrola</vt:lpstr>
      <vt:lpstr>Arkusz2!lista</vt:lpstr>
      <vt:lpstr>lista</vt:lpstr>
      <vt:lpstr>'rozliczenie pożyczki'!Obszar_wydruku</vt:lpstr>
      <vt:lpstr>'rozliczenie pożyczki'!rodzajP</vt:lpstr>
      <vt:lpstr>'rozliczenie pożyczki'!rodzajpożyczki</vt:lpstr>
      <vt:lpstr>WkładFF</vt:lpstr>
      <vt:lpstr>WkładWłasny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Jolanta Kraśniewska</cp:lastModifiedBy>
  <cp:lastPrinted>2022-09-26T09:38:46Z</cp:lastPrinted>
  <dcterms:created xsi:type="dcterms:W3CDTF">2017-11-20T11:16:17Z</dcterms:created>
  <dcterms:modified xsi:type="dcterms:W3CDTF">2022-09-26T09:42:14Z</dcterms:modified>
</cp:coreProperties>
</file>